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тепло 1" sheetId="1" r:id="rId1"/>
  </sheets>
  <definedNames/>
  <calcPr fullCalcOnLoad="1"/>
</workbook>
</file>

<file path=xl/sharedStrings.xml><?xml version="1.0" encoding="utf-8"?>
<sst xmlns="http://schemas.openxmlformats.org/spreadsheetml/2006/main" count="111" uniqueCount="56">
  <si>
    <t xml:space="preserve"> </t>
  </si>
  <si>
    <t>един. измер.</t>
  </si>
  <si>
    <t>март</t>
  </si>
  <si>
    <t>май</t>
  </si>
  <si>
    <t>июнь</t>
  </si>
  <si>
    <t>июль</t>
  </si>
  <si>
    <t>авг</t>
  </si>
  <si>
    <t>сент</t>
  </si>
  <si>
    <t xml:space="preserve"> тыс. руб.</t>
  </si>
  <si>
    <t xml:space="preserve"> Гкал</t>
  </si>
  <si>
    <t>Итого по школам</t>
  </si>
  <si>
    <t>Итого по образованию</t>
  </si>
  <si>
    <t>МОБУ СОШ с. Ивановка</t>
  </si>
  <si>
    <t>МКОУ СОШ с. Кремово</t>
  </si>
  <si>
    <t>МОБУ СОШ с. Михайловка им. Крушанова</t>
  </si>
  <si>
    <t xml:space="preserve"> МКОУ СОШ с. Первомайское</t>
  </si>
  <si>
    <t>МКОУ СОШ с. Ширяевка</t>
  </si>
  <si>
    <t>МОБУ СОШ  № 2                      пос. Новошахтинский</t>
  </si>
  <si>
    <t>МКОУ НОШ с. Горное</t>
  </si>
  <si>
    <t>ММБУК ММР "Методическое культурно-информационное объединение"</t>
  </si>
  <si>
    <t>МКОУ СОШ № 1                                 пос. Новошахтинский</t>
  </si>
  <si>
    <t>МКОУ СОШ  с. Осиновка</t>
  </si>
  <si>
    <t>январь</t>
  </si>
  <si>
    <t>февраль</t>
  </si>
  <si>
    <t>апрель</t>
  </si>
  <si>
    <t>октябрь</t>
  </si>
  <si>
    <t>ноябрь</t>
  </si>
  <si>
    <t>декабрь</t>
  </si>
  <si>
    <t>Гкал</t>
  </si>
  <si>
    <t xml:space="preserve">СОШ с.Ляличи </t>
  </si>
  <si>
    <t>Итого по ДОУ</t>
  </si>
  <si>
    <t>тыс.руб</t>
  </si>
  <si>
    <t>Всего по учреждениям</t>
  </si>
  <si>
    <t>МКОУ СОШ с. Абрамовка</t>
  </si>
  <si>
    <t>МКОУ ООШ с. Григорьевка</t>
  </si>
  <si>
    <t>МДОБУ "Ручеек"</t>
  </si>
  <si>
    <t>МДОБУ "Росинка"</t>
  </si>
  <si>
    <t>МДОБУ "Золотой ключик"</t>
  </si>
  <si>
    <t>МДОБУ  "Василек"</t>
  </si>
  <si>
    <t>МДОБУ "Светлячок"</t>
  </si>
  <si>
    <t>МДОБУ "Буратино"</t>
  </si>
  <si>
    <t>МДОБУ "Журавлик" (с учетом д/с  с.Горное)</t>
  </si>
  <si>
    <t>МОБУ ДОД ДЮСШ с. Михайловка</t>
  </si>
  <si>
    <t>МКУ "УОТОД АММР"</t>
  </si>
  <si>
    <t>Наименование
потребителей</t>
  </si>
  <si>
    <t>МДОБУ "Березка" (с учетом д/с с.Ляличи)</t>
  </si>
  <si>
    <t>тыс. руб.</t>
  </si>
  <si>
    <t>МБУ «МФЦ»</t>
  </si>
  <si>
    <t>МБОУ ДО "Детская  школа искусств" с.Михайловка</t>
  </si>
  <si>
    <t>Приложение 3
к постановлению администрации  
Михайловского муниципального района
"______" ______________ 2017 г. № ______-па</t>
  </si>
  <si>
    <t>Лимиты потребления тепловой энергии на 2018 год для  
учреждений, обслуживаемых КГУП "Примтеплоэнерго"</t>
  </si>
  <si>
    <t>утв.тариф на 1 полугодие 2018 года - 4739,19 руб/Гкал</t>
  </si>
  <si>
    <t>утв.тариф на 2 полугодие 2017 года -4841,36 руб/Гкал</t>
  </si>
  <si>
    <t>Для ООШ Григорьевка применяется повыш. Коэф. (1,01) Пост. Деп. по тарифам ПК от 02.11.2016 № 54/22</t>
  </si>
  <si>
    <t>Администрация Михайловского муниципального района</t>
  </si>
  <si>
    <t>Лимит на
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</si>
</sst>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0"/>
    <numFmt numFmtId="167" formatCode="0.00000"/>
    <numFmt numFmtId="168" formatCode="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2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68" fontId="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68" fontId="1" fillId="0" borderId="11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="115" zoomScaleNormal="115" zoomScalePageLayoutView="0" workbookViewId="0" topLeftCell="A1">
      <pane xSplit="6" ySplit="10" topLeftCell="G58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62" sqref="E62"/>
    </sheetView>
  </sheetViews>
  <sheetFormatPr defaultColWidth="9.00390625" defaultRowHeight="12.75"/>
  <cols>
    <col min="1" max="1" width="21.375" style="1" customWidth="1"/>
    <col min="2" max="2" width="7.75390625" style="3" customWidth="1"/>
    <col min="3" max="3" width="11.75390625" style="4" customWidth="1"/>
    <col min="4" max="5" width="9.875" style="3" customWidth="1"/>
    <col min="6" max="6" width="10.00390625" style="3" customWidth="1"/>
    <col min="7" max="7" width="9.75390625" style="3" customWidth="1"/>
    <col min="8" max="8" width="4.875" style="3" customWidth="1"/>
    <col min="9" max="10" width="5.125" style="3" customWidth="1"/>
    <col min="11" max="11" width="4.25390625" style="3" customWidth="1"/>
    <col min="12" max="12" width="4.875" style="3" customWidth="1"/>
    <col min="13" max="13" width="7.875" style="3" customWidth="1"/>
    <col min="14" max="15" width="8.125" style="3" customWidth="1"/>
    <col min="16" max="16" width="9.125" style="3" customWidth="1"/>
    <col min="17" max="16384" width="9.125" style="1" customWidth="1"/>
  </cols>
  <sheetData>
    <row r="1" spans="1:15" ht="68.25" customHeight="1">
      <c r="A1" s="36"/>
      <c r="B1" s="37"/>
      <c r="C1" s="37"/>
      <c r="D1" s="37"/>
      <c r="E1" s="37"/>
      <c r="F1" s="37"/>
      <c r="G1" s="37"/>
      <c r="H1" s="46" t="s">
        <v>49</v>
      </c>
      <c r="I1" s="47"/>
      <c r="J1" s="47"/>
      <c r="K1" s="47"/>
      <c r="L1" s="47"/>
      <c r="M1" s="47"/>
      <c r="N1" s="47"/>
      <c r="O1" s="47"/>
    </row>
    <row r="2" spans="1:15" ht="36" customHeight="1">
      <c r="A2" s="39" t="s">
        <v>50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9.7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9:15" ht="15" customHeight="1">
      <c r="I4" s="5"/>
      <c r="J4" s="42" t="s">
        <v>51</v>
      </c>
      <c r="K4" s="43"/>
      <c r="L4" s="43"/>
      <c r="M4" s="43"/>
      <c r="N4" s="43"/>
      <c r="O4" s="43"/>
    </row>
    <row r="5" spans="9:15" ht="15" customHeight="1">
      <c r="I5" s="5"/>
      <c r="J5" s="42" t="s">
        <v>52</v>
      </c>
      <c r="K5" s="43"/>
      <c r="L5" s="43"/>
      <c r="M5" s="43"/>
      <c r="N5" s="43"/>
      <c r="O5" s="43"/>
    </row>
    <row r="6" spans="9:15" ht="12.75" customHeight="1" hidden="1">
      <c r="I6" s="5" t="s">
        <v>0</v>
      </c>
      <c r="J6" s="9"/>
      <c r="K6" s="25"/>
      <c r="L6" s="44"/>
      <c r="M6" s="45"/>
      <c r="N6" s="45"/>
      <c r="O6" s="45"/>
    </row>
    <row r="7" spans="9:15" ht="22.5" customHeight="1">
      <c r="I7" s="5"/>
      <c r="J7" s="48" t="s">
        <v>53</v>
      </c>
      <c r="K7" s="48"/>
      <c r="L7" s="48"/>
      <c r="M7" s="48"/>
      <c r="N7" s="48"/>
      <c r="O7" s="48"/>
    </row>
    <row r="8" spans="13:15" ht="12.75" customHeight="1">
      <c r="M8" s="6"/>
      <c r="N8" s="6"/>
      <c r="O8" s="6"/>
    </row>
    <row r="9" spans="1:16" s="11" customFormat="1" ht="27.75" customHeight="1">
      <c r="A9" s="31" t="s">
        <v>44</v>
      </c>
      <c r="B9" s="32" t="s">
        <v>1</v>
      </c>
      <c r="C9" s="33" t="s">
        <v>55</v>
      </c>
      <c r="D9" s="26" t="s">
        <v>22</v>
      </c>
      <c r="E9" s="26" t="s">
        <v>23</v>
      </c>
      <c r="F9" s="26" t="s">
        <v>2</v>
      </c>
      <c r="G9" s="26" t="s">
        <v>24</v>
      </c>
      <c r="H9" s="26" t="s">
        <v>3</v>
      </c>
      <c r="I9" s="26" t="s">
        <v>4</v>
      </c>
      <c r="J9" s="26" t="s">
        <v>5</v>
      </c>
      <c r="K9" s="26" t="s">
        <v>6</v>
      </c>
      <c r="L9" s="26" t="s">
        <v>7</v>
      </c>
      <c r="M9" s="26" t="s">
        <v>25</v>
      </c>
      <c r="N9" s="26" t="s">
        <v>26</v>
      </c>
      <c r="O9" s="26" t="s">
        <v>27</v>
      </c>
      <c r="P9" s="10"/>
    </row>
    <row r="10" spans="1:16" s="13" customFormat="1" ht="28.5" customHeight="1">
      <c r="A10" s="38" t="s">
        <v>19</v>
      </c>
      <c r="B10" s="27" t="s">
        <v>9</v>
      </c>
      <c r="C10" s="34">
        <f aca="true" t="shared" si="0" ref="C10:C60">D10+E10+F10+G10+H10+I10+J10+K10+L10+M10+N10+O10</f>
        <v>236</v>
      </c>
      <c r="D10" s="35">
        <v>45.56</v>
      </c>
      <c r="E10" s="35">
        <v>38.83</v>
      </c>
      <c r="F10" s="35">
        <v>28.12</v>
      </c>
      <c r="G10" s="35">
        <v>15.51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22.57</v>
      </c>
      <c r="N10" s="35">
        <v>38.24</v>
      </c>
      <c r="O10" s="35">
        <v>47.17</v>
      </c>
      <c r="P10" s="12"/>
    </row>
    <row r="11" spans="1:16" s="13" customFormat="1" ht="30" customHeight="1">
      <c r="A11" s="38"/>
      <c r="B11" s="27" t="s">
        <v>8</v>
      </c>
      <c r="C11" s="34">
        <f t="shared" si="0"/>
        <v>1129.4811565999998</v>
      </c>
      <c r="D11" s="35">
        <f>D10*4739.19/1000</f>
        <v>215.9174964</v>
      </c>
      <c r="E11" s="35">
        <f>E10*4739.19/1000</f>
        <v>184.02274769999997</v>
      </c>
      <c r="F11" s="35">
        <f>F10*4739.19/1000</f>
        <v>133.2660228</v>
      </c>
      <c r="G11" s="35">
        <f>G10*4739.19/1000</f>
        <v>73.5048369</v>
      </c>
      <c r="H11" s="35">
        <f aca="true" t="shared" si="1" ref="H11:L37">H10*4714.97/1000</f>
        <v>0</v>
      </c>
      <c r="I11" s="35">
        <f t="shared" si="1"/>
        <v>0</v>
      </c>
      <c r="J11" s="35">
        <f t="shared" si="1"/>
        <v>0</v>
      </c>
      <c r="K11" s="35">
        <f t="shared" si="1"/>
        <v>0</v>
      </c>
      <c r="L11" s="35">
        <f t="shared" si="1"/>
        <v>0</v>
      </c>
      <c r="M11" s="35">
        <f>M10*4841.36/1000</f>
        <v>109.2694952</v>
      </c>
      <c r="N11" s="35">
        <f>N10*4841.36/1000</f>
        <v>185.1336064</v>
      </c>
      <c r="O11" s="35">
        <f>O10*4841.36/1000</f>
        <v>228.3669512</v>
      </c>
      <c r="P11" s="12"/>
    </row>
    <row r="12" spans="1:16" s="11" customFormat="1" ht="16.5" customHeight="1">
      <c r="A12" s="38" t="s">
        <v>43</v>
      </c>
      <c r="B12" s="27" t="s">
        <v>9</v>
      </c>
      <c r="C12" s="34">
        <f>SUM(D12:O12)</f>
        <v>483.70000000000005</v>
      </c>
      <c r="D12" s="35">
        <v>112.4</v>
      </c>
      <c r="E12" s="35">
        <v>97.4</v>
      </c>
      <c r="F12" s="35">
        <v>59.9</v>
      </c>
      <c r="G12" s="35">
        <v>33.8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17.3</v>
      </c>
      <c r="N12" s="35">
        <v>60.3</v>
      </c>
      <c r="O12" s="35">
        <v>102.6</v>
      </c>
      <c r="P12" s="10"/>
    </row>
    <row r="13" spans="1:17" s="11" customFormat="1" ht="15.75" customHeight="1">
      <c r="A13" s="38"/>
      <c r="B13" s="27" t="s">
        <v>8</v>
      </c>
      <c r="C13" s="34">
        <f>D13+E13+F13+G13+H13+I13+J13+K13+L13+M13+N13+O13</f>
        <v>2310.757237</v>
      </c>
      <c r="D13" s="35">
        <f>D12*4739.19/1000</f>
        <v>532.684956</v>
      </c>
      <c r="E13" s="35">
        <f>E12*4739.19/1000</f>
        <v>461.597106</v>
      </c>
      <c r="F13" s="35">
        <f>F12*4739.19/1000</f>
        <v>283.877481</v>
      </c>
      <c r="G13" s="35">
        <f>G12*4739.19/1000</f>
        <v>160.18462199999996</v>
      </c>
      <c r="H13" s="35">
        <f t="shared" si="1"/>
        <v>0</v>
      </c>
      <c r="I13" s="35">
        <f t="shared" si="1"/>
        <v>0</v>
      </c>
      <c r="J13" s="35">
        <f t="shared" si="1"/>
        <v>0</v>
      </c>
      <c r="K13" s="35">
        <f t="shared" si="1"/>
        <v>0</v>
      </c>
      <c r="L13" s="35">
        <f t="shared" si="1"/>
        <v>0</v>
      </c>
      <c r="M13" s="35">
        <f>M12*4841.36/1000</f>
        <v>83.755528</v>
      </c>
      <c r="N13" s="35">
        <f>N12*4841.36/1000</f>
        <v>291.93400799999995</v>
      </c>
      <c r="O13" s="35">
        <f>O12*4841.36/1000</f>
        <v>496.72353599999997</v>
      </c>
      <c r="P13" s="10"/>
      <c r="Q13" s="14"/>
    </row>
    <row r="14" spans="1:16" s="13" customFormat="1" ht="15" customHeight="1">
      <c r="A14" s="38" t="s">
        <v>48</v>
      </c>
      <c r="B14" s="27" t="s">
        <v>9</v>
      </c>
      <c r="C14" s="34">
        <f t="shared" si="0"/>
        <v>62</v>
      </c>
      <c r="D14" s="35">
        <v>11</v>
      </c>
      <c r="E14" s="35">
        <v>8.92</v>
      </c>
      <c r="F14" s="35">
        <v>7</v>
      </c>
      <c r="G14" s="35">
        <v>6</v>
      </c>
      <c r="H14" s="35">
        <f t="shared" si="1"/>
        <v>0</v>
      </c>
      <c r="I14" s="35">
        <f t="shared" si="1"/>
        <v>0</v>
      </c>
      <c r="J14" s="35">
        <f t="shared" si="1"/>
        <v>0</v>
      </c>
      <c r="K14" s="35">
        <f t="shared" si="1"/>
        <v>0</v>
      </c>
      <c r="L14" s="35">
        <f t="shared" si="1"/>
        <v>0</v>
      </c>
      <c r="M14" s="35">
        <v>5.4</v>
      </c>
      <c r="N14" s="35">
        <v>11.18</v>
      </c>
      <c r="O14" s="35">
        <v>12.5</v>
      </c>
      <c r="P14" s="12"/>
    </row>
    <row r="15" spans="1:16" s="13" customFormat="1" ht="23.25" customHeight="1">
      <c r="A15" s="38"/>
      <c r="B15" s="27" t="s">
        <v>8</v>
      </c>
      <c r="C15" s="34">
        <f t="shared" si="0"/>
        <v>296.80088359999996</v>
      </c>
      <c r="D15" s="35">
        <f>D14*4739.19/1000</f>
        <v>52.13108999999999</v>
      </c>
      <c r="E15" s="35">
        <f>E14*4739.19/1000</f>
        <v>42.27357479999999</v>
      </c>
      <c r="F15" s="35">
        <f>F14*4739.19/1000</f>
        <v>33.17433</v>
      </c>
      <c r="G15" s="35">
        <f>G14*4739.19/1000</f>
        <v>28.43514</v>
      </c>
      <c r="H15" s="35">
        <f t="shared" si="1"/>
        <v>0</v>
      </c>
      <c r="I15" s="35">
        <f t="shared" si="1"/>
        <v>0</v>
      </c>
      <c r="J15" s="35">
        <f t="shared" si="1"/>
        <v>0</v>
      </c>
      <c r="K15" s="35">
        <f t="shared" si="1"/>
        <v>0</v>
      </c>
      <c r="L15" s="35">
        <f t="shared" si="1"/>
        <v>0</v>
      </c>
      <c r="M15" s="35">
        <f>M14*4841.36/1000</f>
        <v>26.143344000000003</v>
      </c>
      <c r="N15" s="35">
        <f>N14*4841.36/1000</f>
        <v>54.126404799999996</v>
      </c>
      <c r="O15" s="35">
        <f>O14*4841.36/1000</f>
        <v>60.516999999999996</v>
      </c>
      <c r="P15" s="12"/>
    </row>
    <row r="16" spans="1:16" s="16" customFormat="1" ht="17.25" customHeight="1">
      <c r="A16" s="38" t="s">
        <v>33</v>
      </c>
      <c r="B16" s="27" t="s">
        <v>9</v>
      </c>
      <c r="C16" s="34">
        <f t="shared" si="0"/>
        <v>260</v>
      </c>
      <c r="D16" s="35">
        <v>61.14</v>
      </c>
      <c r="E16" s="35">
        <v>48.27</v>
      </c>
      <c r="F16" s="35">
        <v>36.19</v>
      </c>
      <c r="G16" s="35">
        <v>22</v>
      </c>
      <c r="H16" s="35">
        <f t="shared" si="1"/>
        <v>0</v>
      </c>
      <c r="I16" s="35">
        <f t="shared" si="1"/>
        <v>0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5">
        <v>7.2</v>
      </c>
      <c r="N16" s="35">
        <v>35.38</v>
      </c>
      <c r="O16" s="35">
        <v>49.82</v>
      </c>
      <c r="P16" s="15"/>
    </row>
    <row r="17" spans="1:16" s="16" customFormat="1" ht="12.75">
      <c r="A17" s="38"/>
      <c r="B17" s="27" t="s">
        <v>8</v>
      </c>
      <c r="C17" s="34">
        <f t="shared" si="0"/>
        <v>1241.629908</v>
      </c>
      <c r="D17" s="35">
        <f>D16*4739.19/1000</f>
        <v>289.75407659999996</v>
      </c>
      <c r="E17" s="35">
        <f>E16*4739.19/1000</f>
        <v>228.7607013</v>
      </c>
      <c r="F17" s="35">
        <f>F16*4739.19/1000</f>
        <v>171.51128609999998</v>
      </c>
      <c r="G17" s="35">
        <f>G16*4739.19/1000</f>
        <v>104.26217999999999</v>
      </c>
      <c r="H17" s="35">
        <f t="shared" si="1"/>
        <v>0</v>
      </c>
      <c r="I17" s="35">
        <f t="shared" si="1"/>
        <v>0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f>M16*4841.36/1000</f>
        <v>34.857792</v>
      </c>
      <c r="N17" s="35">
        <f>N16*4841.36/1000</f>
        <v>171.2873168</v>
      </c>
      <c r="O17" s="35">
        <f>O16*4841.36/1000</f>
        <v>241.19655519999998</v>
      </c>
      <c r="P17" s="15"/>
    </row>
    <row r="18" spans="1:16" s="16" customFormat="1" ht="12.75" customHeight="1">
      <c r="A18" s="38" t="s">
        <v>34</v>
      </c>
      <c r="B18" s="27" t="s">
        <v>9</v>
      </c>
      <c r="C18" s="34">
        <f t="shared" si="0"/>
        <v>435.00000000000006</v>
      </c>
      <c r="D18" s="35">
        <v>99.19</v>
      </c>
      <c r="E18" s="35">
        <v>79.54</v>
      </c>
      <c r="F18" s="35">
        <v>61.12</v>
      </c>
      <c r="G18" s="35">
        <v>33.34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v>17.61</v>
      </c>
      <c r="N18" s="35">
        <v>56.65</v>
      </c>
      <c r="O18" s="35">
        <v>87.55</v>
      </c>
      <c r="P18" s="15"/>
    </row>
    <row r="19" spans="1:16" s="16" customFormat="1" ht="12.75">
      <c r="A19" s="38"/>
      <c r="B19" s="27" t="s">
        <v>8</v>
      </c>
      <c r="C19" s="34">
        <f>D19+E19+F19+G19+H19+I19+J19+K19+L19+M19+N19+O19</f>
        <v>2078.0797777</v>
      </c>
      <c r="D19" s="35">
        <f>D18*4739.19/1000</f>
        <v>470.08025609999993</v>
      </c>
      <c r="E19" s="35">
        <f>E18*4739.19/1000</f>
        <v>376.95517259999997</v>
      </c>
      <c r="F19" s="35">
        <f>F18*4739.19/1000</f>
        <v>289.65929279999995</v>
      </c>
      <c r="G19" s="35">
        <f>G18*4739.19/1000</f>
        <v>158.00459460000002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f>M18*4841.36/1000</f>
        <v>85.2563496</v>
      </c>
      <c r="N19" s="35">
        <f>N18*4841.36/1000</f>
        <v>274.263044</v>
      </c>
      <c r="O19" s="35">
        <f>O18*4841.36/1000</f>
        <v>423.861068</v>
      </c>
      <c r="P19" s="15"/>
    </row>
    <row r="20" spans="1:16" s="16" customFormat="1" ht="12.75" customHeight="1">
      <c r="A20" s="38" t="s">
        <v>12</v>
      </c>
      <c r="B20" s="27" t="s">
        <v>9</v>
      </c>
      <c r="C20" s="34">
        <f t="shared" si="0"/>
        <v>620</v>
      </c>
      <c r="D20" s="35">
        <v>147.89</v>
      </c>
      <c r="E20" s="35">
        <v>122.22</v>
      </c>
      <c r="F20" s="35">
        <v>76.68</v>
      </c>
      <c r="G20" s="35">
        <v>68.95</v>
      </c>
      <c r="H20" s="35">
        <f t="shared" si="1"/>
        <v>0</v>
      </c>
      <c r="I20" s="35">
        <f t="shared" si="1"/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5">
        <v>20.34</v>
      </c>
      <c r="N20" s="35">
        <v>70.86</v>
      </c>
      <c r="O20" s="35">
        <v>113.06</v>
      </c>
      <c r="P20" s="15"/>
    </row>
    <row r="21" spans="1:16" s="16" customFormat="1" ht="12.75">
      <c r="A21" s="38"/>
      <c r="B21" s="27" t="s">
        <v>8</v>
      </c>
      <c r="C21" s="34">
        <f t="shared" si="0"/>
        <v>2959.1670442</v>
      </c>
      <c r="D21" s="35">
        <f>D20*4739.19/1000</f>
        <v>700.8788090999998</v>
      </c>
      <c r="E21" s="35">
        <f>E20*4739.19/1000</f>
        <v>579.2238017999999</v>
      </c>
      <c r="F21" s="35">
        <f>F20*4739.19/1000</f>
        <v>363.4010892</v>
      </c>
      <c r="G21" s="35">
        <f>G20*4739.19/1000</f>
        <v>326.7671505</v>
      </c>
      <c r="H21" s="35">
        <f t="shared" si="1"/>
        <v>0</v>
      </c>
      <c r="I21" s="35">
        <f t="shared" si="1"/>
        <v>0</v>
      </c>
      <c r="J21" s="35">
        <f t="shared" si="1"/>
        <v>0</v>
      </c>
      <c r="K21" s="35">
        <f t="shared" si="1"/>
        <v>0</v>
      </c>
      <c r="L21" s="35">
        <f t="shared" si="1"/>
        <v>0</v>
      </c>
      <c r="M21" s="35">
        <f>M20*4841.36/1000</f>
        <v>98.4732624</v>
      </c>
      <c r="N21" s="35">
        <f>N20*4841.36/1000</f>
        <v>343.0587696</v>
      </c>
      <c r="O21" s="35">
        <f>O20*4841.36/1000</f>
        <v>547.3641616</v>
      </c>
      <c r="P21" s="15"/>
    </row>
    <row r="22" spans="1:16" s="16" customFormat="1" ht="12.75">
      <c r="A22" s="41" t="s">
        <v>13</v>
      </c>
      <c r="B22" s="28" t="s">
        <v>9</v>
      </c>
      <c r="C22" s="34">
        <f t="shared" si="0"/>
        <v>530</v>
      </c>
      <c r="D22" s="35">
        <v>119.82</v>
      </c>
      <c r="E22" s="35">
        <v>104.91</v>
      </c>
      <c r="F22" s="35">
        <v>70.87</v>
      </c>
      <c r="G22" s="35">
        <v>33.84</v>
      </c>
      <c r="H22" s="35">
        <f aca="true" t="shared" si="2" ref="H22:H28">H21*4714.97/1000</f>
        <v>0</v>
      </c>
      <c r="I22" s="35">
        <f aca="true" t="shared" si="3" ref="I22:I28">I21*4714.97/1000</f>
        <v>0</v>
      </c>
      <c r="J22" s="35">
        <f aca="true" t="shared" si="4" ref="J22:J28">J21*4714.97/1000</f>
        <v>0</v>
      </c>
      <c r="K22" s="35">
        <f aca="true" t="shared" si="5" ref="K22:K28">K21*4714.97/1000</f>
        <v>0</v>
      </c>
      <c r="L22" s="35">
        <f aca="true" t="shared" si="6" ref="L22:L28">L21*4714.97/1000</f>
        <v>0</v>
      </c>
      <c r="M22" s="35">
        <v>19.59</v>
      </c>
      <c r="N22" s="35">
        <v>73.64</v>
      </c>
      <c r="O22" s="35">
        <v>107.33</v>
      </c>
      <c r="P22" s="15"/>
    </row>
    <row r="23" spans="1:16" s="16" customFormat="1" ht="12.75">
      <c r="A23" s="41"/>
      <c r="B23" s="28" t="s">
        <v>8</v>
      </c>
      <c r="C23" s="34">
        <f>D23+E23+F23+G23+H23+I23+J23+K23+L23+M23+N23+O23</f>
        <v>2532.2619151999997</v>
      </c>
      <c r="D23" s="35">
        <f>D22*4739.19/1000</f>
        <v>567.8497457999999</v>
      </c>
      <c r="E23" s="35">
        <f>E22*4739.19/1000</f>
        <v>497.1884228999999</v>
      </c>
      <c r="F23" s="35">
        <f>F22*4739.19/1000</f>
        <v>335.86639529999997</v>
      </c>
      <c r="G23" s="35">
        <f>G22*4739.19/1000</f>
        <v>160.37418960000002</v>
      </c>
      <c r="H23" s="35">
        <f t="shared" si="1"/>
        <v>0</v>
      </c>
      <c r="I23" s="35">
        <f t="shared" si="1"/>
        <v>0</v>
      </c>
      <c r="J23" s="35">
        <f t="shared" si="1"/>
        <v>0</v>
      </c>
      <c r="K23" s="35">
        <f t="shared" si="1"/>
        <v>0</v>
      </c>
      <c r="L23" s="35">
        <f t="shared" si="1"/>
        <v>0</v>
      </c>
      <c r="M23" s="35">
        <f>M22*4841.36/1000</f>
        <v>94.84224239999999</v>
      </c>
      <c r="N23" s="35">
        <f>N22*4841.36/1000</f>
        <v>356.51775039999995</v>
      </c>
      <c r="O23" s="35">
        <f>O22*4841.36/1000</f>
        <v>519.6231688</v>
      </c>
      <c r="P23" s="15"/>
    </row>
    <row r="24" spans="1:16" s="16" customFormat="1" ht="18.75" customHeight="1">
      <c r="A24" s="38" t="s">
        <v>14</v>
      </c>
      <c r="B24" s="27" t="s">
        <v>9</v>
      </c>
      <c r="C24" s="34">
        <f t="shared" si="0"/>
        <v>1064</v>
      </c>
      <c r="D24" s="35">
        <v>226.28</v>
      </c>
      <c r="E24" s="35">
        <v>207.37</v>
      </c>
      <c r="F24" s="35">
        <v>144.42</v>
      </c>
      <c r="G24" s="35">
        <v>82.58</v>
      </c>
      <c r="H24" s="35">
        <f t="shared" si="2"/>
        <v>0</v>
      </c>
      <c r="I24" s="35">
        <f t="shared" si="3"/>
        <v>0</v>
      </c>
      <c r="J24" s="35">
        <f t="shared" si="4"/>
        <v>0</v>
      </c>
      <c r="K24" s="35">
        <f t="shared" si="5"/>
        <v>0</v>
      </c>
      <c r="L24" s="35">
        <f t="shared" si="6"/>
        <v>0</v>
      </c>
      <c r="M24" s="35">
        <v>31.9</v>
      </c>
      <c r="N24" s="35">
        <v>140.93</v>
      </c>
      <c r="O24" s="35">
        <v>230.52</v>
      </c>
      <c r="P24" s="15"/>
    </row>
    <row r="25" spans="1:16" s="16" customFormat="1" ht="19.5" customHeight="1">
      <c r="A25" s="38"/>
      <c r="B25" s="27" t="s">
        <v>8</v>
      </c>
      <c r="C25" s="34">
        <f t="shared" si="0"/>
        <v>5083.7084294999995</v>
      </c>
      <c r="D25" s="35">
        <f>D24*4739.19/1000</f>
        <v>1072.3839131999998</v>
      </c>
      <c r="E25" s="35">
        <f>E24*4739.19/1000</f>
        <v>982.7658303</v>
      </c>
      <c r="F25" s="35">
        <f>F24*4739.19/1000</f>
        <v>684.4338197999999</v>
      </c>
      <c r="G25" s="35">
        <f>G24*4739.19/1000</f>
        <v>391.36231019999997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>M24*4841.36/1000</f>
        <v>154.439384</v>
      </c>
      <c r="N25" s="35">
        <f>N24*4841.36/1000</f>
        <v>682.2928648</v>
      </c>
      <c r="O25" s="35">
        <f>O24*4841.36/1000</f>
        <v>1116.0303072</v>
      </c>
      <c r="P25" s="15"/>
    </row>
    <row r="26" spans="1:16" s="16" customFormat="1" ht="12.75">
      <c r="A26" s="38" t="s">
        <v>21</v>
      </c>
      <c r="B26" s="27" t="s">
        <v>9</v>
      </c>
      <c r="C26" s="34">
        <f t="shared" si="0"/>
        <v>550</v>
      </c>
      <c r="D26" s="35">
        <v>129.85</v>
      </c>
      <c r="E26" s="35">
        <v>103.94</v>
      </c>
      <c r="F26" s="35">
        <v>66.71</v>
      </c>
      <c r="G26" s="35">
        <v>43</v>
      </c>
      <c r="H26" s="35">
        <f t="shared" si="2"/>
        <v>0</v>
      </c>
      <c r="I26" s="35">
        <f t="shared" si="3"/>
        <v>0</v>
      </c>
      <c r="J26" s="35">
        <f t="shared" si="4"/>
        <v>0</v>
      </c>
      <c r="K26" s="35">
        <f t="shared" si="5"/>
        <v>0</v>
      </c>
      <c r="L26" s="35">
        <f t="shared" si="6"/>
        <v>0</v>
      </c>
      <c r="M26" s="35">
        <v>23.01</v>
      </c>
      <c r="N26" s="35">
        <v>73</v>
      </c>
      <c r="O26" s="35">
        <v>110.49</v>
      </c>
      <c r="P26" s="15"/>
    </row>
    <row r="27" spans="1:16" s="16" customFormat="1" ht="12.75">
      <c r="A27" s="38"/>
      <c r="B27" s="27" t="s">
        <v>8</v>
      </c>
      <c r="C27" s="34">
        <f>D27+E27+F27+G27+H27+I27+J27+K27+L27+M27+N27+O27</f>
        <v>2627.6526049999998</v>
      </c>
      <c r="D27" s="35">
        <f>D26*4739.19/1000</f>
        <v>615.3838215</v>
      </c>
      <c r="E27" s="35">
        <f>E26*4739.19/1000</f>
        <v>492.59140859999997</v>
      </c>
      <c r="F27" s="35">
        <f>F26*4739.19/1000</f>
        <v>316.1513648999999</v>
      </c>
      <c r="G27" s="35">
        <f>G26*4739.19/1000</f>
        <v>203.78517</v>
      </c>
      <c r="H27" s="35">
        <f t="shared" si="1"/>
        <v>0</v>
      </c>
      <c r="I27" s="35">
        <f t="shared" si="1"/>
        <v>0</v>
      </c>
      <c r="J27" s="35">
        <f t="shared" si="1"/>
        <v>0</v>
      </c>
      <c r="K27" s="35">
        <f t="shared" si="1"/>
        <v>0</v>
      </c>
      <c r="L27" s="35">
        <f t="shared" si="1"/>
        <v>0</v>
      </c>
      <c r="M27" s="35">
        <f>M26*4841.36/1000</f>
        <v>111.39969359999999</v>
      </c>
      <c r="N27" s="35">
        <f>N26*4841.36/1000</f>
        <v>353.41927999999996</v>
      </c>
      <c r="O27" s="35">
        <f>O26*4841.36/1000</f>
        <v>534.9218663999999</v>
      </c>
      <c r="P27" s="15"/>
    </row>
    <row r="28" spans="1:16" s="16" customFormat="1" ht="14.25" customHeight="1">
      <c r="A28" s="38" t="s">
        <v>15</v>
      </c>
      <c r="B28" s="27" t="s">
        <v>9</v>
      </c>
      <c r="C28" s="34">
        <f t="shared" si="0"/>
        <v>380</v>
      </c>
      <c r="D28" s="35">
        <v>74.16</v>
      </c>
      <c r="E28" s="35">
        <v>71.64</v>
      </c>
      <c r="F28" s="35">
        <v>52.75</v>
      </c>
      <c r="G28" s="35">
        <v>48.11</v>
      </c>
      <c r="H28" s="35">
        <f t="shared" si="2"/>
        <v>0</v>
      </c>
      <c r="I28" s="35">
        <f t="shared" si="3"/>
        <v>0</v>
      </c>
      <c r="J28" s="35">
        <f t="shared" si="4"/>
        <v>0</v>
      </c>
      <c r="K28" s="35">
        <f t="shared" si="5"/>
        <v>0</v>
      </c>
      <c r="L28" s="35">
        <f t="shared" si="6"/>
        <v>0</v>
      </c>
      <c r="M28" s="35">
        <v>10.77</v>
      </c>
      <c r="N28" s="35">
        <v>56.52</v>
      </c>
      <c r="O28" s="35">
        <v>66.05</v>
      </c>
      <c r="P28" s="15"/>
    </row>
    <row r="29" spans="1:16" s="16" customFormat="1" ht="12.75">
      <c r="A29" s="38"/>
      <c r="B29" s="27" t="s">
        <v>8</v>
      </c>
      <c r="C29" s="34">
        <f t="shared" si="0"/>
        <v>1814.5155477999997</v>
      </c>
      <c r="D29" s="35">
        <f>D28*4739.19/1000</f>
        <v>351.45833039999997</v>
      </c>
      <c r="E29" s="35">
        <f>E28*4739.19/1000</f>
        <v>339.5155716</v>
      </c>
      <c r="F29" s="35">
        <f>F28*4739.19/1000</f>
        <v>249.99227249999998</v>
      </c>
      <c r="G29" s="35">
        <f>G28*4739.19/1000</f>
        <v>228.00243089999998</v>
      </c>
      <c r="H29" s="35">
        <f t="shared" si="1"/>
        <v>0</v>
      </c>
      <c r="I29" s="35">
        <f t="shared" si="1"/>
        <v>0</v>
      </c>
      <c r="J29" s="35">
        <f t="shared" si="1"/>
        <v>0</v>
      </c>
      <c r="K29" s="35">
        <f t="shared" si="1"/>
        <v>0</v>
      </c>
      <c r="L29" s="35">
        <f t="shared" si="1"/>
        <v>0</v>
      </c>
      <c r="M29" s="35">
        <f>M28*4841.36/1000</f>
        <v>52.141447199999995</v>
      </c>
      <c r="N29" s="35">
        <f>N28*4841.36/1000</f>
        <v>273.63366720000005</v>
      </c>
      <c r="O29" s="35">
        <f>O28*4841.36/1000</f>
        <v>319.77182799999997</v>
      </c>
      <c r="P29" s="15"/>
    </row>
    <row r="30" spans="1:16" s="16" customFormat="1" ht="12.75">
      <c r="A30" s="38" t="s">
        <v>16</v>
      </c>
      <c r="B30" s="27" t="s">
        <v>9</v>
      </c>
      <c r="C30" s="34">
        <f t="shared" si="0"/>
        <v>390</v>
      </c>
      <c r="D30" s="35">
        <v>96.13</v>
      </c>
      <c r="E30" s="35">
        <v>88.22</v>
      </c>
      <c r="F30" s="35">
        <v>51.68</v>
      </c>
      <c r="G30" s="35">
        <v>22.79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7.26</v>
      </c>
      <c r="N30" s="35">
        <v>55.14</v>
      </c>
      <c r="O30" s="35">
        <v>68.78</v>
      </c>
      <c r="P30" s="15"/>
    </row>
    <row r="31" spans="1:16" s="16" customFormat="1" ht="12.75">
      <c r="A31" s="38"/>
      <c r="B31" s="27" t="s">
        <v>8</v>
      </c>
      <c r="C31" s="34">
        <f>D31+E31+F31+G31+H31+I31+J31+K31+L31+M31+N31+O31</f>
        <v>1861.6867605999998</v>
      </c>
      <c r="D31" s="35">
        <f>D30*4739.19/1000</f>
        <v>455.57833469999997</v>
      </c>
      <c r="E31" s="35">
        <f>E30*4739.19/1000</f>
        <v>418.09134179999995</v>
      </c>
      <c r="F31" s="35">
        <f>F30*4739.19/1000</f>
        <v>244.92133919999998</v>
      </c>
      <c r="G31" s="35">
        <f>G30*4739.19/1000</f>
        <v>108.0061401</v>
      </c>
      <c r="H31" s="35">
        <f t="shared" si="1"/>
        <v>0</v>
      </c>
      <c r="I31" s="35">
        <f t="shared" si="1"/>
        <v>0</v>
      </c>
      <c r="J31" s="35">
        <f t="shared" si="1"/>
        <v>0</v>
      </c>
      <c r="K31" s="35">
        <f t="shared" si="1"/>
        <v>0</v>
      </c>
      <c r="L31" s="35">
        <f t="shared" si="1"/>
        <v>0</v>
      </c>
      <c r="M31" s="35">
        <f>M30*4841.36/1000</f>
        <v>35.148273599999996</v>
      </c>
      <c r="N31" s="35">
        <f>N30*4841.36/1000</f>
        <v>266.95259039999996</v>
      </c>
      <c r="O31" s="35">
        <f>O30*4841.36/1000</f>
        <v>332.98874079999996</v>
      </c>
      <c r="P31" s="15"/>
    </row>
    <row r="32" spans="1:16" s="16" customFormat="1" ht="12.75" customHeight="1">
      <c r="A32" s="38" t="s">
        <v>20</v>
      </c>
      <c r="B32" s="27" t="s">
        <v>9</v>
      </c>
      <c r="C32" s="34">
        <f t="shared" si="0"/>
        <v>510</v>
      </c>
      <c r="D32" s="35">
        <v>118.5</v>
      </c>
      <c r="E32" s="35">
        <v>90.28</v>
      </c>
      <c r="F32" s="35">
        <v>65.97</v>
      </c>
      <c r="G32" s="35">
        <v>41.9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23.7</v>
      </c>
      <c r="N32" s="35">
        <v>68.42</v>
      </c>
      <c r="O32" s="35">
        <v>101.23</v>
      </c>
      <c r="P32" s="15"/>
    </row>
    <row r="33" spans="1:16" s="16" customFormat="1" ht="12.75" customHeight="1">
      <c r="A33" s="38"/>
      <c r="B33" s="27" t="s">
        <v>8</v>
      </c>
      <c r="C33" s="34">
        <f t="shared" si="0"/>
        <v>2436.7414694999998</v>
      </c>
      <c r="D33" s="35">
        <f>D32*4739.19/1000</f>
        <v>561.5940149999999</v>
      </c>
      <c r="E33" s="35">
        <f>E32*4739.19/1000</f>
        <v>427.85407319999996</v>
      </c>
      <c r="F33" s="35">
        <f>F32*4739.19/1000</f>
        <v>312.64436429999995</v>
      </c>
      <c r="G33" s="35">
        <f>G32*4739.19/1000</f>
        <v>198.572061</v>
      </c>
      <c r="H33" s="35">
        <f t="shared" si="1"/>
        <v>0</v>
      </c>
      <c r="I33" s="35">
        <f t="shared" si="1"/>
        <v>0</v>
      </c>
      <c r="J33" s="35">
        <f t="shared" si="1"/>
        <v>0</v>
      </c>
      <c r="K33" s="35">
        <f t="shared" si="1"/>
        <v>0</v>
      </c>
      <c r="L33" s="35">
        <f t="shared" si="1"/>
        <v>0</v>
      </c>
      <c r="M33" s="35">
        <f>M32*4841.36/1000</f>
        <v>114.74023199999999</v>
      </c>
      <c r="N33" s="35">
        <f>N32*4841.36/1000</f>
        <v>331.24585119999995</v>
      </c>
      <c r="O33" s="35">
        <f>O32*4841.36/1000</f>
        <v>490.0908728</v>
      </c>
      <c r="P33" s="15"/>
    </row>
    <row r="34" spans="1:16" s="16" customFormat="1" ht="12.75" customHeight="1">
      <c r="A34" s="38" t="s">
        <v>17</v>
      </c>
      <c r="B34" s="27" t="s">
        <v>9</v>
      </c>
      <c r="C34" s="34">
        <f t="shared" si="0"/>
        <v>1490</v>
      </c>
      <c r="D34" s="35">
        <v>358.43</v>
      </c>
      <c r="E34" s="35">
        <v>262.54</v>
      </c>
      <c r="F34" s="35">
        <v>199.29</v>
      </c>
      <c r="G34" s="35">
        <v>110.57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58.63</v>
      </c>
      <c r="N34" s="35">
        <v>192.6</v>
      </c>
      <c r="O34" s="35">
        <v>307.94</v>
      </c>
      <c r="P34" s="15"/>
    </row>
    <row r="35" spans="1:16" s="16" customFormat="1" ht="16.5" customHeight="1">
      <c r="A35" s="38"/>
      <c r="B35" s="27" t="s">
        <v>8</v>
      </c>
      <c r="C35" s="34">
        <f>D35+E35+F35+G35+H35+I35+J35+K35+L35+M35+N35+O35</f>
        <v>7118.523498899999</v>
      </c>
      <c r="D35" s="35">
        <f>D34*4739.19/1000</f>
        <v>1698.6678716999998</v>
      </c>
      <c r="E35" s="35">
        <f>E34*4739.19/1000</f>
        <v>1244.2269426</v>
      </c>
      <c r="F35" s="35">
        <f>F34*4739.19/1000</f>
        <v>944.4731750999998</v>
      </c>
      <c r="G35" s="35">
        <f>G34*4739.19/1000</f>
        <v>524.0122382999999</v>
      </c>
      <c r="H35" s="35">
        <f t="shared" si="1"/>
        <v>0</v>
      </c>
      <c r="I35" s="35">
        <f t="shared" si="1"/>
        <v>0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>M34*4841.36/1000</f>
        <v>283.8489368</v>
      </c>
      <c r="N35" s="35">
        <f>N34*4841.36/1000</f>
        <v>932.4459359999998</v>
      </c>
      <c r="O35" s="35">
        <f>O34*4841.36/1000</f>
        <v>1490.8483983999997</v>
      </c>
      <c r="P35" s="15"/>
    </row>
    <row r="36" spans="1:16" s="16" customFormat="1" ht="12.75">
      <c r="A36" s="38" t="s">
        <v>18</v>
      </c>
      <c r="B36" s="27" t="s">
        <v>9</v>
      </c>
      <c r="C36" s="34">
        <f t="shared" si="0"/>
        <v>53</v>
      </c>
      <c r="D36" s="35">
        <v>11.78</v>
      </c>
      <c r="E36" s="35">
        <v>9.57</v>
      </c>
      <c r="F36" s="35">
        <v>7.37</v>
      </c>
      <c r="G36" s="35">
        <v>4.08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3.26</v>
      </c>
      <c r="N36" s="35">
        <v>6.54</v>
      </c>
      <c r="O36" s="35">
        <v>10.4</v>
      </c>
      <c r="P36" s="15"/>
    </row>
    <row r="37" spans="1:16" s="16" customFormat="1" ht="12.75">
      <c r="A37" s="51"/>
      <c r="B37" s="27" t="s">
        <v>8</v>
      </c>
      <c r="C37" s="34">
        <f t="shared" si="0"/>
        <v>253.240904</v>
      </c>
      <c r="D37" s="35">
        <f>D36*4739.19/1000</f>
        <v>55.82765819999999</v>
      </c>
      <c r="E37" s="35">
        <f>E36*4739.19/1000</f>
        <v>45.354048299999995</v>
      </c>
      <c r="F37" s="35">
        <f>F36*4739.19/1000</f>
        <v>34.9278303</v>
      </c>
      <c r="G37" s="35">
        <f>G36*4739.19/1000</f>
        <v>19.3358952</v>
      </c>
      <c r="H37" s="35">
        <f t="shared" si="1"/>
        <v>0</v>
      </c>
      <c r="I37" s="35">
        <f t="shared" si="1"/>
        <v>0</v>
      </c>
      <c r="J37" s="35">
        <f t="shared" si="1"/>
        <v>0</v>
      </c>
      <c r="K37" s="35">
        <f t="shared" si="1"/>
        <v>0</v>
      </c>
      <c r="L37" s="35">
        <f t="shared" si="1"/>
        <v>0</v>
      </c>
      <c r="M37" s="35">
        <f>M36*4841.36/1000</f>
        <v>15.782833599999998</v>
      </c>
      <c r="N37" s="35">
        <f>N36*4841.36/1000</f>
        <v>31.6624944</v>
      </c>
      <c r="O37" s="35">
        <f>O36*4841.36/1000</f>
        <v>50.350144</v>
      </c>
      <c r="P37" s="15"/>
    </row>
    <row r="38" spans="1:16" s="16" customFormat="1" ht="12.75">
      <c r="A38" s="38" t="s">
        <v>29</v>
      </c>
      <c r="B38" s="27" t="s">
        <v>28</v>
      </c>
      <c r="C38" s="34">
        <f t="shared" si="0"/>
        <v>407.00000000000006</v>
      </c>
      <c r="D38" s="35">
        <v>92.3</v>
      </c>
      <c r="E38" s="35">
        <v>69.13</v>
      </c>
      <c r="F38" s="35">
        <v>59.44</v>
      </c>
      <c r="G38" s="35">
        <v>28.92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19.53</v>
      </c>
      <c r="N38" s="35">
        <v>54.74</v>
      </c>
      <c r="O38" s="35">
        <v>82.94</v>
      </c>
      <c r="P38" s="15"/>
    </row>
    <row r="39" spans="1:16" s="16" customFormat="1" ht="12.75">
      <c r="A39" s="38"/>
      <c r="B39" s="27" t="s">
        <v>46</v>
      </c>
      <c r="C39" s="34">
        <f t="shared" si="0"/>
        <v>1944.9124756999997</v>
      </c>
      <c r="D39" s="35">
        <f>D38*4739.19/1000</f>
        <v>437.427237</v>
      </c>
      <c r="E39" s="35">
        <f>E38*4739.19/1000</f>
        <v>327.62020469999993</v>
      </c>
      <c r="F39" s="35">
        <f>F38*4739.19/1000</f>
        <v>281.69745359999996</v>
      </c>
      <c r="G39" s="35">
        <f>G38*4739.19/1000</f>
        <v>137.0573748</v>
      </c>
      <c r="H39" s="35">
        <f>H38*4714.97/1000</f>
        <v>0</v>
      </c>
      <c r="I39" s="35">
        <f>I38*4714.97/1000</f>
        <v>0</v>
      </c>
      <c r="J39" s="35">
        <f>J38*4714.97/1000</f>
        <v>0</v>
      </c>
      <c r="K39" s="35">
        <f>K38*4714.97/1000</f>
        <v>0</v>
      </c>
      <c r="L39" s="35">
        <f>L38*4714.97/1000</f>
        <v>0</v>
      </c>
      <c r="M39" s="35">
        <f>M38*4841.36/1000</f>
        <v>94.5517608</v>
      </c>
      <c r="N39" s="35">
        <f>N38*4841.36/1000</f>
        <v>265.0160464</v>
      </c>
      <c r="O39" s="35">
        <f>O38*4841.36/1000</f>
        <v>401.54239839999997</v>
      </c>
      <c r="P39" s="15"/>
    </row>
    <row r="40" spans="1:16" s="18" customFormat="1" ht="12.75">
      <c r="A40" s="52" t="s">
        <v>10</v>
      </c>
      <c r="B40" s="29" t="s">
        <v>9</v>
      </c>
      <c r="C40" s="34">
        <f>SUM(C16,C18,C20,C22,C24,C26,C28,C30,C32,C34,C36,C38)</f>
        <v>6689</v>
      </c>
      <c r="D40" s="34">
        <f aca="true" t="shared" si="7" ref="D40:O40">SUM(D16,D18,D20,D22,D24,D26,D28,D30,D32,D34,D36,D38)</f>
        <v>1535.47</v>
      </c>
      <c r="E40" s="34">
        <f t="shared" si="7"/>
        <v>1257.63</v>
      </c>
      <c r="F40" s="34">
        <f t="shared" si="7"/>
        <v>892.49</v>
      </c>
      <c r="G40" s="34">
        <f t="shared" si="7"/>
        <v>540.0799999999999</v>
      </c>
      <c r="H40" s="34">
        <f t="shared" si="7"/>
        <v>0</v>
      </c>
      <c r="I40" s="34">
        <f t="shared" si="7"/>
        <v>0</v>
      </c>
      <c r="J40" s="34">
        <f t="shared" si="7"/>
        <v>0</v>
      </c>
      <c r="K40" s="34">
        <f t="shared" si="7"/>
        <v>0</v>
      </c>
      <c r="L40" s="34">
        <f t="shared" si="7"/>
        <v>0</v>
      </c>
      <c r="M40" s="34">
        <f t="shared" si="7"/>
        <v>242.79999999999995</v>
      </c>
      <c r="N40" s="34">
        <f t="shared" si="7"/>
        <v>884.42</v>
      </c>
      <c r="O40" s="34">
        <f t="shared" si="7"/>
        <v>1336.1100000000001</v>
      </c>
      <c r="P40" s="17"/>
    </row>
    <row r="41" spans="1:16" s="18" customFormat="1" ht="12.75">
      <c r="A41" s="52"/>
      <c r="B41" s="29" t="s">
        <v>8</v>
      </c>
      <c r="C41" s="34">
        <f>SUM(C17,C19,C21,C23,C25,C27,C29,C31,C33,C35,C37,C39)</f>
        <v>31952.120336099997</v>
      </c>
      <c r="D41" s="34">
        <f aca="true" t="shared" si="8" ref="D41:O41">SUM(D17,D19,D21,D23,D25,D27,D29,D31,D33,D35,D37,D39)</f>
        <v>7276.884069299998</v>
      </c>
      <c r="E41" s="34">
        <f t="shared" si="8"/>
        <v>5960.147519699999</v>
      </c>
      <c r="F41" s="34">
        <f t="shared" si="8"/>
        <v>4229.6796831</v>
      </c>
      <c r="G41" s="34">
        <f t="shared" si="8"/>
        <v>2559.5417352</v>
      </c>
      <c r="H41" s="34">
        <f t="shared" si="8"/>
        <v>0</v>
      </c>
      <c r="I41" s="34">
        <f t="shared" si="8"/>
        <v>0</v>
      </c>
      <c r="J41" s="34">
        <f t="shared" si="8"/>
        <v>0</v>
      </c>
      <c r="K41" s="34">
        <f t="shared" si="8"/>
        <v>0</v>
      </c>
      <c r="L41" s="34">
        <f t="shared" si="8"/>
        <v>0</v>
      </c>
      <c r="M41" s="34">
        <f t="shared" si="8"/>
        <v>1175.482208</v>
      </c>
      <c r="N41" s="34">
        <f t="shared" si="8"/>
        <v>4281.795611199999</v>
      </c>
      <c r="O41" s="34">
        <f t="shared" si="8"/>
        <v>6468.5895095999995</v>
      </c>
      <c r="P41" s="17"/>
    </row>
    <row r="42" spans="1:16" s="16" customFormat="1" ht="14.25" customHeight="1">
      <c r="A42" s="38" t="s">
        <v>35</v>
      </c>
      <c r="B42" s="27" t="s">
        <v>9</v>
      </c>
      <c r="C42" s="34">
        <f t="shared" si="0"/>
        <v>270</v>
      </c>
      <c r="D42" s="35">
        <v>60.44</v>
      </c>
      <c r="E42" s="35">
        <v>50.76</v>
      </c>
      <c r="F42" s="35">
        <v>38.4</v>
      </c>
      <c r="G42" s="35">
        <v>20.21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10.78</v>
      </c>
      <c r="N42" s="35">
        <v>35.71</v>
      </c>
      <c r="O42" s="35">
        <v>53.7</v>
      </c>
      <c r="P42" s="15"/>
    </row>
    <row r="43" spans="1:16" s="16" customFormat="1" ht="12" customHeight="1">
      <c r="A43" s="51"/>
      <c r="B43" s="27" t="s">
        <v>8</v>
      </c>
      <c r="C43" s="34">
        <f>D43+E43+F43+G43+H43+I43+J43+K43+L43+M43+N43+O43</f>
        <v>1289.8177123</v>
      </c>
      <c r="D43" s="35">
        <f>D42*4739.19/1000</f>
        <v>286.43664359999997</v>
      </c>
      <c r="E43" s="35">
        <f>E42*4739.19/1000</f>
        <v>240.56128439999998</v>
      </c>
      <c r="F43" s="35">
        <f>F42*4739.19/1000</f>
        <v>181.984896</v>
      </c>
      <c r="G43" s="35">
        <f>G42*4739.19/1000</f>
        <v>95.7790299</v>
      </c>
      <c r="H43" s="35">
        <f aca="true" t="shared" si="9" ref="H43:L45">H42*4714.97/1000</f>
        <v>0</v>
      </c>
      <c r="I43" s="35">
        <f t="shared" si="9"/>
        <v>0</v>
      </c>
      <c r="J43" s="35">
        <f t="shared" si="9"/>
        <v>0</v>
      </c>
      <c r="K43" s="35">
        <f t="shared" si="9"/>
        <v>0</v>
      </c>
      <c r="L43" s="35">
        <f t="shared" si="9"/>
        <v>0</v>
      </c>
      <c r="M43" s="35">
        <f>M42*4841.36/1000</f>
        <v>52.1898608</v>
      </c>
      <c r="N43" s="35">
        <f>N42*4841.36/1000</f>
        <v>172.8849656</v>
      </c>
      <c r="O43" s="35">
        <f>O42*4841.36/1000</f>
        <v>259.981032</v>
      </c>
      <c r="P43" s="15"/>
    </row>
    <row r="44" spans="1:16" s="16" customFormat="1" ht="15" customHeight="1">
      <c r="A44" s="38" t="s">
        <v>36</v>
      </c>
      <c r="B44" s="27" t="s">
        <v>9</v>
      </c>
      <c r="C44" s="34">
        <f t="shared" si="0"/>
        <v>430.2399999999999</v>
      </c>
      <c r="D44" s="35">
        <v>98.49</v>
      </c>
      <c r="E44" s="35">
        <v>81.51</v>
      </c>
      <c r="F44" s="35">
        <v>59.76</v>
      </c>
      <c r="G44" s="35">
        <v>32.65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18.03</v>
      </c>
      <c r="N44" s="35">
        <v>55.83</v>
      </c>
      <c r="O44" s="35">
        <v>83.97</v>
      </c>
      <c r="P44" s="15"/>
    </row>
    <row r="45" spans="1:16" s="16" customFormat="1" ht="12.75">
      <c r="A45" s="51"/>
      <c r="B45" s="27" t="s">
        <v>8</v>
      </c>
      <c r="C45" s="34">
        <f t="shared" si="0"/>
        <v>2055.1145966999998</v>
      </c>
      <c r="D45" s="35">
        <f>D44*4739.19/1000</f>
        <v>466.76282309999993</v>
      </c>
      <c r="E45" s="35">
        <f>E44*4739.19/1000</f>
        <v>386.2913769</v>
      </c>
      <c r="F45" s="35">
        <f>F44*4739.19/1000</f>
        <v>283.2139944</v>
      </c>
      <c r="G45" s="35">
        <f>G44*4739.19/1000</f>
        <v>154.73455349999998</v>
      </c>
      <c r="H45" s="35">
        <f t="shared" si="9"/>
        <v>0</v>
      </c>
      <c r="I45" s="35">
        <f t="shared" si="9"/>
        <v>0</v>
      </c>
      <c r="J45" s="35">
        <f t="shared" si="9"/>
        <v>0</v>
      </c>
      <c r="K45" s="35">
        <f t="shared" si="9"/>
        <v>0</v>
      </c>
      <c r="L45" s="35">
        <f t="shared" si="9"/>
        <v>0</v>
      </c>
      <c r="M45" s="35">
        <f>M44*4841.36/1000</f>
        <v>87.2897208</v>
      </c>
      <c r="N45" s="35">
        <f>N44*4841.36/1000</f>
        <v>270.2931287999999</v>
      </c>
      <c r="O45" s="35">
        <f>O44*4841.36/1000</f>
        <v>406.5289992</v>
      </c>
      <c r="P45" s="15"/>
    </row>
    <row r="46" spans="1:16" s="16" customFormat="1" ht="15" customHeight="1">
      <c r="A46" s="38" t="s">
        <v>37</v>
      </c>
      <c r="B46" s="27" t="s">
        <v>9</v>
      </c>
      <c r="C46" s="34">
        <f>D46+E46+F46+G46+H46+I46+J46+K46+L46+M46+N46+O46</f>
        <v>430.2399999999999</v>
      </c>
      <c r="D46" s="35">
        <v>98.49</v>
      </c>
      <c r="E46" s="35">
        <v>81.51</v>
      </c>
      <c r="F46" s="35">
        <v>59.76</v>
      </c>
      <c r="G46" s="35">
        <v>32.65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18.03</v>
      </c>
      <c r="N46" s="35">
        <v>55.83</v>
      </c>
      <c r="O46" s="35">
        <v>83.97</v>
      </c>
      <c r="P46" s="15"/>
    </row>
    <row r="47" spans="1:16" s="16" customFormat="1" ht="12.75">
      <c r="A47" s="51"/>
      <c r="B47" s="27" t="s">
        <v>8</v>
      </c>
      <c r="C47" s="34">
        <f>D47+E47+F47+G47+H47+I47+J47+K47+L47+M47+N47+O47</f>
        <v>2055.1145966999998</v>
      </c>
      <c r="D47" s="35">
        <f>D46*4739.19/1000</f>
        <v>466.76282309999993</v>
      </c>
      <c r="E47" s="35">
        <f>E46*4739.19/1000</f>
        <v>386.2913769</v>
      </c>
      <c r="F47" s="35">
        <f>F46*4739.19/1000</f>
        <v>283.2139944</v>
      </c>
      <c r="G47" s="35">
        <f>G46*4739.19/1000</f>
        <v>154.73455349999998</v>
      </c>
      <c r="H47" s="35">
        <f>H46*4714.97/1000</f>
        <v>0</v>
      </c>
      <c r="I47" s="35">
        <f>I46*4714.97/1000</f>
        <v>0</v>
      </c>
      <c r="J47" s="35">
        <f>J46*4714.97/1000</f>
        <v>0</v>
      </c>
      <c r="K47" s="35">
        <f>K46*4714.97/1000</f>
        <v>0</v>
      </c>
      <c r="L47" s="35">
        <f>L46*4714.97/1000</f>
        <v>0</v>
      </c>
      <c r="M47" s="35">
        <f>M46*4841.36/1000</f>
        <v>87.2897208</v>
      </c>
      <c r="N47" s="35">
        <f>N46*4841.36/1000</f>
        <v>270.2931287999999</v>
      </c>
      <c r="O47" s="35">
        <f>O46*4841.36/1000</f>
        <v>406.5289992</v>
      </c>
      <c r="P47" s="15"/>
    </row>
    <row r="48" spans="1:15" ht="14.25" customHeight="1">
      <c r="A48" s="38" t="s">
        <v>38</v>
      </c>
      <c r="B48" s="27" t="s">
        <v>9</v>
      </c>
      <c r="C48" s="34">
        <f t="shared" si="0"/>
        <v>25</v>
      </c>
      <c r="D48" s="35">
        <v>5.62</v>
      </c>
      <c r="E48" s="35">
        <v>4.52</v>
      </c>
      <c r="F48" s="35">
        <v>3.54</v>
      </c>
      <c r="G48" s="35">
        <v>1.97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1.07</v>
      </c>
      <c r="N48" s="35">
        <v>3.3</v>
      </c>
      <c r="O48" s="35">
        <v>4.98</v>
      </c>
    </row>
    <row r="49" spans="1:15" ht="16.5" customHeight="1">
      <c r="A49" s="51"/>
      <c r="B49" s="27" t="s">
        <v>8</v>
      </c>
      <c r="C49" s="34">
        <f t="shared" si="0"/>
        <v>119.43503949999999</v>
      </c>
      <c r="D49" s="35">
        <f>D48*4739.19/1000</f>
        <v>26.634247799999997</v>
      </c>
      <c r="E49" s="35">
        <f>E48*4739.19/1000</f>
        <v>21.421138799999998</v>
      </c>
      <c r="F49" s="35">
        <f>F48*4739.19/1000</f>
        <v>16.7767326</v>
      </c>
      <c r="G49" s="35">
        <f>G48*4739.19/1000</f>
        <v>9.336204299999999</v>
      </c>
      <c r="H49" s="35">
        <f>H48*4714.97/1000</f>
        <v>0</v>
      </c>
      <c r="I49" s="35">
        <f>I48*4714.97/1000</f>
        <v>0</v>
      </c>
      <c r="J49" s="35">
        <f>J48*4714.97/1000</f>
        <v>0</v>
      </c>
      <c r="K49" s="35">
        <f>K48*4714.97/1000</f>
        <v>0</v>
      </c>
      <c r="L49" s="35">
        <f>L48*4714.97/1000</f>
        <v>0</v>
      </c>
      <c r="M49" s="35">
        <f>M48*4841.36/1000</f>
        <v>5.1802551999999995</v>
      </c>
      <c r="N49" s="35">
        <f>N48*4841.36/1000</f>
        <v>15.976487999999998</v>
      </c>
      <c r="O49" s="35">
        <f>O48*4841.36/1000</f>
        <v>24.1099728</v>
      </c>
    </row>
    <row r="50" spans="1:16" s="16" customFormat="1" ht="15" customHeight="1">
      <c r="A50" s="38" t="s">
        <v>39</v>
      </c>
      <c r="B50" s="27" t="s">
        <v>9</v>
      </c>
      <c r="C50" s="34">
        <f t="shared" si="0"/>
        <v>183.00000000000003</v>
      </c>
      <c r="D50" s="35">
        <v>37.79</v>
      </c>
      <c r="E50" s="35">
        <v>31.89</v>
      </c>
      <c r="F50" s="35">
        <v>25.17</v>
      </c>
      <c r="G50" s="35">
        <v>15.71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9.14</v>
      </c>
      <c r="N50" s="35">
        <v>25.28</v>
      </c>
      <c r="O50" s="35">
        <v>38.02</v>
      </c>
      <c r="P50" s="15"/>
    </row>
    <row r="51" spans="1:16" s="16" customFormat="1" ht="14.25" customHeight="1">
      <c r="A51" s="51"/>
      <c r="B51" s="27" t="s">
        <v>8</v>
      </c>
      <c r="C51" s="34">
        <f>D51+E51+F51+G51+H51+I51+J51+K51+L51+M51+N51+O51</f>
        <v>874.6729647999999</v>
      </c>
      <c r="D51" s="35">
        <f>D50*4739.19/1000</f>
        <v>179.09399009999996</v>
      </c>
      <c r="E51" s="35">
        <f>E50*4739.19/1000</f>
        <v>151.13276909999996</v>
      </c>
      <c r="F51" s="35">
        <f>F50*4739.19/1000</f>
        <v>119.28541229999999</v>
      </c>
      <c r="G51" s="35">
        <f>G50*4739.19/1000</f>
        <v>74.4526749</v>
      </c>
      <c r="H51" s="35">
        <f>H50*4714.97/1000</f>
        <v>0</v>
      </c>
      <c r="I51" s="35">
        <f>I50*4714.97/1000</f>
        <v>0</v>
      </c>
      <c r="J51" s="35">
        <f>J50*4714.97/1000</f>
        <v>0</v>
      </c>
      <c r="K51" s="35">
        <f>K50*4714.97/1000</f>
        <v>0</v>
      </c>
      <c r="L51" s="35">
        <f>L50*4714.97/1000</f>
        <v>0</v>
      </c>
      <c r="M51" s="35">
        <f>M50*4841.36/1000</f>
        <v>44.2500304</v>
      </c>
      <c r="N51" s="35">
        <f>N50*4841.36/1000</f>
        <v>122.38958079999999</v>
      </c>
      <c r="O51" s="35">
        <f>O50*4841.36/1000</f>
        <v>184.0685072</v>
      </c>
      <c r="P51" s="15"/>
    </row>
    <row r="52" spans="1:16" s="16" customFormat="1" ht="17.25" customHeight="1">
      <c r="A52" s="38" t="s">
        <v>40</v>
      </c>
      <c r="B52" s="27" t="s">
        <v>9</v>
      </c>
      <c r="C52" s="34">
        <f t="shared" si="0"/>
        <v>220</v>
      </c>
      <c r="D52" s="35">
        <v>32.81</v>
      </c>
      <c r="E52" s="35">
        <v>32.81</v>
      </c>
      <c r="F52" s="35">
        <v>29.57</v>
      </c>
      <c r="G52" s="35">
        <v>28.66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29.74</v>
      </c>
      <c r="N52" s="35">
        <v>32.81</v>
      </c>
      <c r="O52" s="35">
        <v>33.6</v>
      </c>
      <c r="P52" s="15"/>
    </row>
    <row r="53" spans="1:16" s="16" customFormat="1" ht="17.25" customHeight="1">
      <c r="A53" s="51"/>
      <c r="B53" s="27" t="s">
        <v>8</v>
      </c>
      <c r="C53" s="34">
        <f t="shared" si="0"/>
        <v>1052.4454455</v>
      </c>
      <c r="D53" s="35">
        <f>D52*4739.19/1000</f>
        <v>155.4928239</v>
      </c>
      <c r="E53" s="35">
        <f>E52*4739.19/1000</f>
        <v>155.4928239</v>
      </c>
      <c r="F53" s="35">
        <f>F52*4739.19/1000</f>
        <v>140.13784829999997</v>
      </c>
      <c r="G53" s="35">
        <f>G52*4739.19/1000</f>
        <v>135.82518539999998</v>
      </c>
      <c r="H53" s="35">
        <f>H52*4714.97/1000</f>
        <v>0</v>
      </c>
      <c r="I53" s="35">
        <f>I52*4714.97/1000</f>
        <v>0</v>
      </c>
      <c r="J53" s="35">
        <f>J52*4714.97/1000</f>
        <v>0</v>
      </c>
      <c r="K53" s="35">
        <f>K52*4714.97/1000</f>
        <v>0</v>
      </c>
      <c r="L53" s="35">
        <f>L52*4714.97/1000</f>
        <v>0</v>
      </c>
      <c r="M53" s="35">
        <f>M52*4841.36/1000</f>
        <v>143.9820464</v>
      </c>
      <c r="N53" s="35">
        <f>N52*4841.36/1000</f>
        <v>158.8450216</v>
      </c>
      <c r="O53" s="35">
        <f>O52*4841.36/1000</f>
        <v>162.669696</v>
      </c>
      <c r="P53" s="15"/>
    </row>
    <row r="54" spans="1:16" s="16" customFormat="1" ht="14.25" customHeight="1">
      <c r="A54" s="38" t="s">
        <v>45</v>
      </c>
      <c r="B54" s="27" t="s">
        <v>9</v>
      </c>
      <c r="C54" s="34">
        <f t="shared" si="0"/>
        <v>187.37</v>
      </c>
      <c r="D54" s="35">
        <v>40.6</v>
      </c>
      <c r="E54" s="35">
        <v>31.29</v>
      </c>
      <c r="F54" s="35">
        <v>22.42</v>
      </c>
      <c r="G54" s="35">
        <v>10.09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11.81</v>
      </c>
      <c r="N54" s="35">
        <v>31.29</v>
      </c>
      <c r="O54" s="35">
        <v>39.87</v>
      </c>
      <c r="P54" s="15"/>
    </row>
    <row r="55" spans="1:16" s="16" customFormat="1" ht="12.75">
      <c r="A55" s="51"/>
      <c r="B55" s="27" t="s">
        <v>8</v>
      </c>
      <c r="C55" s="34">
        <f>D55+E55+F55+G55+H55+I55+J55+K55+L55+M55+N55+O55</f>
        <v>896.4590752</v>
      </c>
      <c r="D55" s="35">
        <f>D54*4739.19/1000</f>
        <v>192.411114</v>
      </c>
      <c r="E55" s="35">
        <f>E54*4739.19/1000</f>
        <v>148.2892551</v>
      </c>
      <c r="F55" s="35">
        <f>F54*4739.19/1000</f>
        <v>106.25263980000001</v>
      </c>
      <c r="G55" s="35">
        <f>G54*4739.19/1000</f>
        <v>47.818427099999994</v>
      </c>
      <c r="H55" s="35">
        <f>H54*4714.97/1000</f>
        <v>0</v>
      </c>
      <c r="I55" s="35">
        <f>I54*4714.97/1000</f>
        <v>0</v>
      </c>
      <c r="J55" s="35">
        <f>J54*4714.97/1000</f>
        <v>0</v>
      </c>
      <c r="K55" s="35">
        <f>K54*4714.97/1000</f>
        <v>0</v>
      </c>
      <c r="L55" s="35">
        <f>L54*4714.97/1000</f>
        <v>0</v>
      </c>
      <c r="M55" s="35">
        <f>M54*4841.36/1000</f>
        <v>57.176461599999996</v>
      </c>
      <c r="N55" s="35">
        <f>N54*4841.36/1000</f>
        <v>151.4861544</v>
      </c>
      <c r="O55" s="35">
        <f>O54*4841.36/1000</f>
        <v>193.02502319999996</v>
      </c>
      <c r="P55" s="15"/>
    </row>
    <row r="56" spans="1:16" s="16" customFormat="1" ht="15" customHeight="1">
      <c r="A56" s="38" t="s">
        <v>41</v>
      </c>
      <c r="B56" s="27" t="s">
        <v>9</v>
      </c>
      <c r="C56" s="34">
        <f t="shared" si="0"/>
        <v>251</v>
      </c>
      <c r="D56" s="35">
        <v>56.79</v>
      </c>
      <c r="E56" s="35">
        <v>45.23</v>
      </c>
      <c r="F56" s="35">
        <v>34.82</v>
      </c>
      <c r="G56" s="35">
        <v>18.78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12.92</v>
      </c>
      <c r="N56" s="35">
        <v>32.41</v>
      </c>
      <c r="O56" s="35">
        <v>50.05</v>
      </c>
      <c r="P56" s="15"/>
    </row>
    <row r="57" spans="1:16" s="16" customFormat="1" ht="12.75">
      <c r="A57" s="51"/>
      <c r="B57" s="27" t="s">
        <v>8</v>
      </c>
      <c r="C57" s="34">
        <f t="shared" si="0"/>
        <v>1199.2816645999999</v>
      </c>
      <c r="D57" s="35">
        <f>D56*4739.19/1000</f>
        <v>269.13860009999996</v>
      </c>
      <c r="E57" s="35">
        <f>E56*4739.19/1000</f>
        <v>214.35356369999997</v>
      </c>
      <c r="F57" s="35">
        <f>F56*4739.19/1000</f>
        <v>165.01859579999999</v>
      </c>
      <c r="G57" s="35">
        <f>G56*4739.19/1000</f>
        <v>89.0019882</v>
      </c>
      <c r="H57" s="35">
        <f>H56*4714.97/1000</f>
        <v>0</v>
      </c>
      <c r="I57" s="35">
        <f>I56*4714.97/1000</f>
        <v>0</v>
      </c>
      <c r="J57" s="35">
        <f>J56*4714.97/1000</f>
        <v>0</v>
      </c>
      <c r="K57" s="35">
        <f>K56*4714.97/1000</f>
        <v>0</v>
      </c>
      <c r="L57" s="35">
        <f>L56*4714.97/1000</f>
        <v>0</v>
      </c>
      <c r="M57" s="35">
        <f>M56*4841.36/1000</f>
        <v>62.550371199999994</v>
      </c>
      <c r="N57" s="35">
        <f>N56*4841.36/1000</f>
        <v>156.9084776</v>
      </c>
      <c r="O57" s="35">
        <f>O56*4841.36/1000</f>
        <v>242.31006799999997</v>
      </c>
      <c r="P57" s="15"/>
    </row>
    <row r="58" spans="1:16" s="16" customFormat="1" ht="12.75">
      <c r="A58" s="52" t="s">
        <v>30</v>
      </c>
      <c r="B58" s="27" t="s">
        <v>28</v>
      </c>
      <c r="C58" s="34">
        <f>SUM(C42,C44,C46,C48,C50,C52,C54,C56,)</f>
        <v>1996.85</v>
      </c>
      <c r="D58" s="34">
        <f>SUM(D42,D44,D46,D48,D50,D52,D54,D56,)</f>
        <v>431.0300000000001</v>
      </c>
      <c r="E58" s="34">
        <f aca="true" t="shared" si="10" ref="E58:O58">SUM(E42,E44,E46,E48,E50,E52,E54,E56,)</f>
        <v>359.5200000000001</v>
      </c>
      <c r="F58" s="34">
        <f t="shared" si="10"/>
        <v>273.44</v>
      </c>
      <c r="G58" s="34">
        <f t="shared" si="10"/>
        <v>160.72</v>
      </c>
      <c r="H58" s="34">
        <f t="shared" si="10"/>
        <v>0</v>
      </c>
      <c r="I58" s="34">
        <f t="shared" si="10"/>
        <v>0</v>
      </c>
      <c r="J58" s="34">
        <f t="shared" si="10"/>
        <v>0</v>
      </c>
      <c r="K58" s="34">
        <f t="shared" si="10"/>
        <v>0</v>
      </c>
      <c r="L58" s="34">
        <f t="shared" si="10"/>
        <v>0</v>
      </c>
      <c r="M58" s="34">
        <f t="shared" si="10"/>
        <v>111.52000000000001</v>
      </c>
      <c r="N58" s="34">
        <f t="shared" si="10"/>
        <v>272.46000000000004</v>
      </c>
      <c r="O58" s="34">
        <f t="shared" si="10"/>
        <v>388.16</v>
      </c>
      <c r="P58" s="15"/>
    </row>
    <row r="59" spans="1:16" s="16" customFormat="1" ht="12.75">
      <c r="A59" s="38"/>
      <c r="B59" s="27" t="s">
        <v>8</v>
      </c>
      <c r="C59" s="34">
        <f>SUM(C43,C45,C47,C49,C51,C53,C55,C57,)</f>
        <v>9542.341095299998</v>
      </c>
      <c r="D59" s="34">
        <f>SUM(D43,D45,D47,D49,D51,D53,D55,D57,)</f>
        <v>2042.7330656999998</v>
      </c>
      <c r="E59" s="34">
        <f aca="true" t="shared" si="11" ref="E59:O59">SUM(E43,E45,E47,E49,E51,E53,E55,E57,)</f>
        <v>1703.8335888</v>
      </c>
      <c r="F59" s="34">
        <f t="shared" si="11"/>
        <v>1295.8841135999999</v>
      </c>
      <c r="G59" s="34">
        <f t="shared" si="11"/>
        <v>761.6826168</v>
      </c>
      <c r="H59" s="34">
        <f t="shared" si="11"/>
        <v>0</v>
      </c>
      <c r="I59" s="34">
        <f t="shared" si="11"/>
        <v>0</v>
      </c>
      <c r="J59" s="34">
        <f t="shared" si="11"/>
        <v>0</v>
      </c>
      <c r="K59" s="34">
        <f t="shared" si="11"/>
        <v>0</v>
      </c>
      <c r="L59" s="34">
        <f t="shared" si="11"/>
        <v>0</v>
      </c>
      <c r="M59" s="34">
        <f t="shared" si="11"/>
        <v>539.9084672</v>
      </c>
      <c r="N59" s="34">
        <f t="shared" si="11"/>
        <v>1319.0769455999998</v>
      </c>
      <c r="O59" s="34">
        <f t="shared" si="11"/>
        <v>1879.2222975999996</v>
      </c>
      <c r="P59" s="15"/>
    </row>
    <row r="60" spans="1:16" s="16" customFormat="1" ht="15" customHeight="1">
      <c r="A60" s="38" t="s">
        <v>42</v>
      </c>
      <c r="B60" s="27" t="s">
        <v>9</v>
      </c>
      <c r="C60" s="34">
        <f t="shared" si="0"/>
        <v>180</v>
      </c>
      <c r="D60" s="35">
        <v>45.29</v>
      </c>
      <c r="E60" s="35">
        <v>33.83</v>
      </c>
      <c r="F60" s="35">
        <v>22.55</v>
      </c>
      <c r="G60" s="35">
        <v>10.11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8.24</v>
      </c>
      <c r="N60" s="35">
        <v>20.57</v>
      </c>
      <c r="O60" s="35">
        <v>39.41</v>
      </c>
      <c r="P60" s="15"/>
    </row>
    <row r="61" spans="1:16" s="16" customFormat="1" ht="15.75" customHeight="1">
      <c r="A61" s="38"/>
      <c r="B61" s="27" t="s">
        <v>8</v>
      </c>
      <c r="C61" s="34">
        <f>D61+E61+F61+G61+H61+I61+J61+K61+L61+M61+N61+O61</f>
        <v>860.0242374</v>
      </c>
      <c r="D61" s="35">
        <f>D60*4739.19/1000</f>
        <v>214.6379151</v>
      </c>
      <c r="E61" s="35">
        <f>E60*4739.19/1000</f>
        <v>160.32679769999996</v>
      </c>
      <c r="F61" s="35">
        <f>F60*4739.19/1000</f>
        <v>106.86873449999999</v>
      </c>
      <c r="G61" s="35">
        <f>G60*4739.19/1000</f>
        <v>47.91321089999999</v>
      </c>
      <c r="H61" s="35">
        <f>H60*4714.97/1000</f>
        <v>0</v>
      </c>
      <c r="I61" s="35">
        <f>I60*4714.97/1000</f>
        <v>0</v>
      </c>
      <c r="J61" s="35">
        <f>J60*4714.97/1000</f>
        <v>0</v>
      </c>
      <c r="K61" s="35">
        <f>K60*4714.97/1000</f>
        <v>0</v>
      </c>
      <c r="L61" s="35">
        <f>L60*4714.97/1000</f>
        <v>0</v>
      </c>
      <c r="M61" s="35">
        <f>M60*4841.36/1000</f>
        <v>39.8928064</v>
      </c>
      <c r="N61" s="35">
        <f>N60*4841.36/1000</f>
        <v>99.58677519999999</v>
      </c>
      <c r="O61" s="35">
        <f>O60*4841.36/1000</f>
        <v>190.79799759999997</v>
      </c>
      <c r="P61" s="15"/>
    </row>
    <row r="62" spans="1:16" s="19" customFormat="1" ht="13.5" customHeight="1">
      <c r="A62" s="52" t="s">
        <v>11</v>
      </c>
      <c r="B62" s="29" t="s">
        <v>9</v>
      </c>
      <c r="C62" s="34">
        <f aca="true" t="shared" si="12" ref="C62:G63">SUM(C40,C58,C60)</f>
        <v>8865.85</v>
      </c>
      <c r="D62" s="34">
        <f t="shared" si="12"/>
        <v>2011.79</v>
      </c>
      <c r="E62" s="34">
        <f t="shared" si="12"/>
        <v>1650.98</v>
      </c>
      <c r="F62" s="34">
        <f t="shared" si="12"/>
        <v>1188.48</v>
      </c>
      <c r="G62" s="34">
        <f t="shared" si="12"/>
        <v>710.91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f aca="true" t="shared" si="13" ref="M62:O63">SUM(M40,M58,M60)</f>
        <v>362.55999999999995</v>
      </c>
      <c r="N62" s="34">
        <f t="shared" si="13"/>
        <v>1177.45</v>
      </c>
      <c r="O62" s="34">
        <f t="shared" si="13"/>
        <v>1763.6800000000003</v>
      </c>
      <c r="P62" s="4"/>
    </row>
    <row r="63" spans="1:16" s="19" customFormat="1" ht="20.25" customHeight="1">
      <c r="A63" s="52"/>
      <c r="B63" s="30" t="s">
        <v>31</v>
      </c>
      <c r="C63" s="34">
        <f t="shared" si="12"/>
        <v>42354.48566879999</v>
      </c>
      <c r="D63" s="34">
        <f t="shared" si="12"/>
        <v>9534.255050099999</v>
      </c>
      <c r="E63" s="34">
        <f t="shared" si="12"/>
        <v>7824.307906199999</v>
      </c>
      <c r="F63" s="34">
        <f t="shared" si="12"/>
        <v>5632.4325312</v>
      </c>
      <c r="G63" s="34">
        <f t="shared" si="12"/>
        <v>3369.1375629000004</v>
      </c>
      <c r="H63" s="34">
        <f>SUM(H41,H59,H61)</f>
        <v>0</v>
      </c>
      <c r="I63" s="34">
        <f>SUM(I41,I59,I61)</f>
        <v>0</v>
      </c>
      <c r="J63" s="34">
        <f>SUM(J41,J59,J61)</f>
        <v>0</v>
      </c>
      <c r="K63" s="34">
        <f>SUM(K41,K59,K61)</f>
        <v>0</v>
      </c>
      <c r="L63" s="34">
        <f>SUM(L41,L59,L61)</f>
        <v>0</v>
      </c>
      <c r="M63" s="34">
        <f t="shared" si="13"/>
        <v>1755.2834815999997</v>
      </c>
      <c r="N63" s="34">
        <f t="shared" si="13"/>
        <v>5700.459331999999</v>
      </c>
      <c r="O63" s="34">
        <f t="shared" si="13"/>
        <v>8538.6098048</v>
      </c>
      <c r="P63" s="4"/>
    </row>
    <row r="64" spans="1:16" s="16" customFormat="1" ht="15" customHeight="1">
      <c r="A64" s="38" t="s">
        <v>47</v>
      </c>
      <c r="B64" s="27" t="s">
        <v>9</v>
      </c>
      <c r="C64" s="34">
        <f>D64+E64+F64+G64+H64+I64+J64+K64+L64+M64+N64+O64</f>
        <v>49.50000000000001</v>
      </c>
      <c r="D64" s="35">
        <v>9.502</v>
      </c>
      <c r="E64" s="35">
        <v>8.701</v>
      </c>
      <c r="F64" s="35">
        <v>4.736</v>
      </c>
      <c r="G64" s="35">
        <v>2.806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5.856</v>
      </c>
      <c r="N64" s="35">
        <v>8.397</v>
      </c>
      <c r="O64" s="35">
        <v>9.502</v>
      </c>
      <c r="P64" s="15"/>
    </row>
    <row r="65" spans="1:16" s="16" customFormat="1" ht="15.75" customHeight="1">
      <c r="A65" s="38"/>
      <c r="B65" s="27" t="s">
        <v>8</v>
      </c>
      <c r="C65" s="34">
        <f>D65+E65+F65+G65+H65+I65+J65+K65+L65+M65+N65+O65</f>
        <v>237.01695334999997</v>
      </c>
      <c r="D65" s="35">
        <f>D64*4739.19/1000</f>
        <v>45.03178338</v>
      </c>
      <c r="E65" s="35">
        <f>E64*4739.19/1000</f>
        <v>41.23569219</v>
      </c>
      <c r="F65" s="35">
        <f>F64*4739.19/1000</f>
        <v>22.444803839999995</v>
      </c>
      <c r="G65" s="35">
        <f>G64*4739.19/1000</f>
        <v>13.29816714</v>
      </c>
      <c r="H65" s="35">
        <f>H64*4714.97/1000</f>
        <v>0</v>
      </c>
      <c r="I65" s="35">
        <f>I64*4714.97/1000</f>
        <v>0</v>
      </c>
      <c r="J65" s="35">
        <f>J64*4714.97/1000</f>
        <v>0</v>
      </c>
      <c r="K65" s="35">
        <f>K64*4714.97/1000</f>
        <v>0</v>
      </c>
      <c r="L65" s="35">
        <f>L64*4714.97/1000</f>
        <v>0</v>
      </c>
      <c r="M65" s="35">
        <f>M64*4841.36/1000</f>
        <v>28.351004159999995</v>
      </c>
      <c r="N65" s="35">
        <f>N64*4841.36/1000</f>
        <v>40.652899919999996</v>
      </c>
      <c r="O65" s="35">
        <f>O64*4841.36/1000</f>
        <v>46.002602720000006</v>
      </c>
      <c r="P65" s="15"/>
    </row>
    <row r="66" spans="1:16" s="16" customFormat="1" ht="15" customHeight="1">
      <c r="A66" s="38" t="s">
        <v>54</v>
      </c>
      <c r="B66" s="27" t="s">
        <v>9</v>
      </c>
      <c r="C66" s="34">
        <f>D66+E66+F66+G66+H66+I66+J66+K66+L66+M66+N66+O66</f>
        <v>291.29699999999997</v>
      </c>
      <c r="D66" s="35">
        <v>71.654</v>
      </c>
      <c r="E66" s="35">
        <v>62.965</v>
      </c>
      <c r="F66" s="35">
        <v>24.369</v>
      </c>
      <c r="G66" s="35">
        <v>15.992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9.458</v>
      </c>
      <c r="N66" s="35">
        <v>36.362</v>
      </c>
      <c r="O66" s="35">
        <v>70.497</v>
      </c>
      <c r="P66" s="15"/>
    </row>
    <row r="67" spans="1:16" s="16" customFormat="1" ht="24" customHeight="1">
      <c r="A67" s="38"/>
      <c r="B67" s="27" t="s">
        <v>8</v>
      </c>
      <c r="C67" s="34">
        <f>D67+E67+F67+G67+H67+I67+J67+K67+L67+M67+N67+O67</f>
        <v>1392.39593732</v>
      </c>
      <c r="D67" s="35">
        <f>D66*4739.19/1000</f>
        <v>339.58192025999995</v>
      </c>
      <c r="E67" s="35">
        <f>E66*4739.19/1000</f>
        <v>298.40309835</v>
      </c>
      <c r="F67" s="35">
        <f>F66*4739.19/1000</f>
        <v>115.48932110999999</v>
      </c>
      <c r="G67" s="35">
        <f>G66*4739.19/1000</f>
        <v>75.78912648</v>
      </c>
      <c r="H67" s="35">
        <f>H66*4714.97/1000</f>
        <v>0</v>
      </c>
      <c r="I67" s="35">
        <f>I66*4714.97/1000</f>
        <v>0</v>
      </c>
      <c r="J67" s="35">
        <f>J66*4714.97/1000</f>
        <v>0</v>
      </c>
      <c r="K67" s="35">
        <f>K66*4714.97/1000</f>
        <v>0</v>
      </c>
      <c r="L67" s="35">
        <f>L66*4714.97/1000</f>
        <v>0</v>
      </c>
      <c r="M67" s="35">
        <f>M66*4841.36/1000</f>
        <v>45.78958288</v>
      </c>
      <c r="N67" s="35">
        <f>N66*4841.36/1000</f>
        <v>176.04153232</v>
      </c>
      <c r="O67" s="35">
        <f>O66*4841.36/1000</f>
        <v>341.30135592</v>
      </c>
      <c r="P67" s="15"/>
    </row>
    <row r="68" spans="1:16" s="19" customFormat="1" ht="12.75">
      <c r="A68" s="52" t="s">
        <v>32</v>
      </c>
      <c r="B68" s="29" t="s">
        <v>9</v>
      </c>
      <c r="C68" s="34">
        <f>SUM(C10,C12,C14,C62,C64,C66)</f>
        <v>9988.347000000002</v>
      </c>
      <c r="D68" s="34">
        <f>SUM(D10,D12,D14,D62,D64,D66)</f>
        <v>2261.906</v>
      </c>
      <c r="E68" s="34">
        <f aca="true" t="shared" si="14" ref="E68:O68">SUM(E10,E12,E14,E62,E64,E66)</f>
        <v>1867.796</v>
      </c>
      <c r="F68" s="34">
        <f t="shared" si="14"/>
        <v>1312.605</v>
      </c>
      <c r="G68" s="34">
        <f t="shared" si="14"/>
        <v>785.0179999999999</v>
      </c>
      <c r="H68" s="34">
        <f t="shared" si="14"/>
        <v>0</v>
      </c>
      <c r="I68" s="34">
        <f t="shared" si="14"/>
        <v>0</v>
      </c>
      <c r="J68" s="34">
        <f t="shared" si="14"/>
        <v>0</v>
      </c>
      <c r="K68" s="34">
        <f t="shared" si="14"/>
        <v>0</v>
      </c>
      <c r="L68" s="34">
        <f t="shared" si="14"/>
        <v>0</v>
      </c>
      <c r="M68" s="34">
        <f t="shared" si="14"/>
        <v>423.14399999999995</v>
      </c>
      <c r="N68" s="34">
        <f t="shared" si="14"/>
        <v>1331.929</v>
      </c>
      <c r="O68" s="34">
        <f t="shared" si="14"/>
        <v>2005.9490000000003</v>
      </c>
      <c r="P68" s="4"/>
    </row>
    <row r="69" spans="1:16" s="19" customFormat="1" ht="12.75">
      <c r="A69" s="52"/>
      <c r="B69" s="29" t="s">
        <v>8</v>
      </c>
      <c r="C69" s="34">
        <f>SUM(C11,C13,C15,C63,C65,C67)</f>
        <v>47720.93783666999</v>
      </c>
      <c r="D69" s="34">
        <f>SUM(D11,D13,D15,D63,D65,D67)</f>
        <v>10719.602296139998</v>
      </c>
      <c r="E69" s="34">
        <f aca="true" t="shared" si="15" ref="E69:O69">SUM(E11,E13,E15,E63,E65,E67)</f>
        <v>8851.840125239998</v>
      </c>
      <c r="F69" s="34">
        <f t="shared" si="15"/>
        <v>6220.684489949999</v>
      </c>
      <c r="G69" s="34">
        <f t="shared" si="15"/>
        <v>3720.34945542</v>
      </c>
      <c r="H69" s="34">
        <f t="shared" si="15"/>
        <v>0</v>
      </c>
      <c r="I69" s="34">
        <f t="shared" si="15"/>
        <v>0</v>
      </c>
      <c r="J69" s="34">
        <f t="shared" si="15"/>
        <v>0</v>
      </c>
      <c r="K69" s="34">
        <f t="shared" si="15"/>
        <v>0</v>
      </c>
      <c r="L69" s="34">
        <f t="shared" si="15"/>
        <v>0</v>
      </c>
      <c r="M69" s="34">
        <f t="shared" si="15"/>
        <v>2048.59243584</v>
      </c>
      <c r="N69" s="34">
        <f t="shared" si="15"/>
        <v>6448.34778344</v>
      </c>
      <c r="O69" s="34">
        <f t="shared" si="15"/>
        <v>9711.521250640002</v>
      </c>
      <c r="P69" s="4"/>
    </row>
    <row r="70" spans="1:16" s="22" customFormat="1" ht="12.75">
      <c r="A70" s="20"/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1"/>
    </row>
    <row r="71" spans="1:16" s="19" customFormat="1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8"/>
      <c r="N71" s="8"/>
      <c r="O71" s="8"/>
      <c r="P71" s="4"/>
    </row>
    <row r="72" spans="1:15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</row>
  </sheetData>
  <sheetProtection/>
  <mergeCells count="38">
    <mergeCell ref="A28:A29"/>
    <mergeCell ref="A30:A31"/>
    <mergeCell ref="A58:A59"/>
    <mergeCell ref="A60:A61"/>
    <mergeCell ref="A44:A45"/>
    <mergeCell ref="A46:A47"/>
    <mergeCell ref="A38:A39"/>
    <mergeCell ref="A50:A51"/>
    <mergeCell ref="A14:A15"/>
    <mergeCell ref="A66:A67"/>
    <mergeCell ref="A32:A33"/>
    <mergeCell ref="A40:A41"/>
    <mergeCell ref="A16:A17"/>
    <mergeCell ref="A52:A53"/>
    <mergeCell ref="A54:A55"/>
    <mergeCell ref="A62:A63"/>
    <mergeCell ref="A24:A25"/>
    <mergeCell ref="A34:A35"/>
    <mergeCell ref="A20:A21"/>
    <mergeCell ref="A72:O72"/>
    <mergeCell ref="A71:L71"/>
    <mergeCell ref="A48:A49"/>
    <mergeCell ref="A36:A37"/>
    <mergeCell ref="A42:A43"/>
    <mergeCell ref="A68:A69"/>
    <mergeCell ref="A26:A27"/>
    <mergeCell ref="A56:A57"/>
    <mergeCell ref="A64:A65"/>
    <mergeCell ref="A18:A19"/>
    <mergeCell ref="A2:O2"/>
    <mergeCell ref="A22:A23"/>
    <mergeCell ref="J4:O4"/>
    <mergeCell ref="L6:O6"/>
    <mergeCell ref="H1:O1"/>
    <mergeCell ref="J7:O7"/>
    <mergeCell ref="J5:O5"/>
    <mergeCell ref="A10:A11"/>
    <mergeCell ref="A12:A13"/>
  </mergeCells>
  <printOptions/>
  <pageMargins left="0.15748031496062992" right="0.03937007874015748" top="0" bottom="0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Senchilo</cp:lastModifiedBy>
  <cp:lastPrinted>2017-09-13T02:59:48Z</cp:lastPrinted>
  <dcterms:created xsi:type="dcterms:W3CDTF">2009-09-07T02:59:36Z</dcterms:created>
  <dcterms:modified xsi:type="dcterms:W3CDTF">2017-09-13T04:06:20Z</dcterms:modified>
  <cp:category/>
  <cp:version/>
  <cp:contentType/>
  <cp:contentStatus/>
</cp:coreProperties>
</file>